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0-2023\أبا الورود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<sst xmlns="http://schemas.openxmlformats.org/spreadsheetml/2006/main" count="554" uniqueCount="447">
  <si>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</si>
  <si>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</si>
  <si>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</si>
  <si>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</si>
  <si>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</si>
  <si>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</si>
  <si>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</si>
  <si>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</si>
  <si>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</si>
  <si>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</si>
  <si>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</si>
  <si>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</si>
  <si>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</si>
  <si>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</si>
  <si>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</si>
  <si>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</si>
  <si>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</si>
  <si>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</si>
  <si>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</si>
  <si>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</si>
  <si>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</si>
  <si>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</si>
  <si>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</si>
  <si>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</si>
  <si>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</si>
  <si>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</si>
  <si>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</si>
  <si>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</si>
  <si>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</si>
  <si>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</si>
  <si>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</si>
  <si>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</si>
  <si>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</si>
  <si>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</si>
  <si>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</si>
  <si>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</si>
  <si>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</si>
  <si>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</si>
  <si>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</si>
  <si>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</si>
  <si>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</si>
  <si>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</si>
  <si>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</si>
  <si>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</si>
  <si>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</si>
  <si>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</si>
  <si>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</si>
  <si>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</si>
  <si>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</si>
  <si>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</si>
  <si>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</si>
  <si>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</si>
  <si>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</si>
  <si>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</si>
  <si>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</si>
  <si>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</si>
  <si>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</si>
  <si>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</si>
  <si>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</si>
  <si>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</si>
  <si>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</si>
  <si>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</si>
  <si>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</si>
  <si>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</si>
  <si>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</si>
  <si>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</si>
  <si>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</si>
  <si>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</si>
  <si>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</si>
  <si>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</si>
  <si>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</si>
  <si>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</si>
  <si>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</si>
  <si>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</si>
  <si>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</si>
  <si>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</si>
  <si>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</si>
  <si>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</si>
  <si>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</si>
  <si>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</si>
  <si>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</si>
  <si>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</si>
  <si>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</si>
  <si>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</si>
  <si>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</si>
  <si>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</si>
  <si>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</si>
  <si>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</si>
  <si>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</si>
  <si>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</si>
  <si>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</si>
  <si>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</si>
  <si>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</si>
  <si>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</si>
  <si>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</si>
  <si>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</si>
  <si>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</si>
  <si>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</si>
  <si>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</si>
  <si>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</si>
  <si>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</si>
  <si>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</si>
  <si>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</si>
  <si>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</si>
  <si>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</si>
  <si>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</si>
  <si>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</si>
  <si>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</si>
  <si>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</si>
  <si>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</si>
  <si>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</si>
  <si>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</si>
  <si>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</si>
  <si>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</si>
  <si>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</si>
  <si>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</si>
  <si>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</si>
  <si>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</si>
  <si>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</si>
  <si>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</si>
  <si>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</si>
  <si>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</si>
  <si>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</si>
  <si>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</si>
  <si>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</si>
  <si>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</si>
  <si>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</si>
  <si>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</si>
  <si>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</si>
  <si>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</si>
  <si>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</si>
  <si>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</si>
  <si>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</si>
  <si>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</si>
  <si>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</si>
  <si>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</si>
  <si>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</si>
  <si>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</si>
  <si>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</si>
  <si>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</si>
  <si>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</si>
  <si>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</si>
  <si>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</si>
  <si>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</si>
  <si>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</si>
  <si>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</si>
  <si>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</si>
  <si>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</si>
  <si>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</si>
  <si>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</si>
  <si>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</si>
  <si>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</si>
  <si>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</si>
  <si>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</si>
  <si>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</si>
  <si>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</si>
  <si>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</si>
  <si>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</si>
  <si>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</si>
  <si>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</si>
  <si>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</si>
  <si>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</si>
  <si>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</si>
  <si>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</si>
  <si>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</si>
  <si>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</si>
  <si>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</si>
  <si>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</si>
  <si>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</si>
  <si>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</si>
  <si>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</si>
  <si>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</si>
  <si>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</si>
  <si>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</si>
  <si>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</si>
  <si>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</si>
  <si>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</si>
  <si>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</si>
  <si>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</si>
  <si>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</si>
  <si>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</si>
  <si>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</si>
  <si>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</si>
  <si>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</si>
  <si>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</si>
  <si>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</si>
  <si>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</si>
  <si>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</si>
  <si>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</si>
  <si>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</si>
  <si>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</si>
  <si>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</si>
  <si>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</si>
  <si>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</si>
  <si>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</si>
  <si>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</si>
  <si>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</si>
  <si>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</si>
  <si>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</si>
  <si>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</si>
  <si>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</si>
  <si>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</si>
  <si>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</si>
  <si>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</si>
  <si>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</si>
  <si>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</si>
  <si>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</si>
  <si>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</si>
  <si>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</si>
  <si>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</si>
  <si>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</si>
  <si>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</si>
  <si>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</si>
  <si>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</si>
  <si>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</si>
  <si>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</si>
  <si>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</si>
  <si>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</si>
  <si>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</si>
  <si>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</si>
  <si>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</si>
  <si>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</si>
  <si>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</si>
  <si>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</si>
  <si>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</si>
  <si>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</si>
  <si>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</si>
  <si>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</si>
  <si>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</si>
  <si>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</si>
  <si>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</si>
  <si>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</si>
  <si>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</si>
  <si>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</si>
  <si>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</si>
  <si>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</si>
  <si>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</si>
  <si>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</si>
  <si>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</si>
  <si>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</si>
  <si>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</si>
  <si>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</si>
  <si>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</si>
  <si>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</si>
  <si>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</si>
  <si>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</si>
  <si>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</si>
  <si>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</si>
  <si>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</si>
  <si>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</si>
  <si>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</si>
  <si>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</si>
  <si>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</si>
  <si>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</si>
  <si>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</si>
  <si>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</si>
  <si>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</si>
  <si>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</si>
  <si>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</si>
  <si>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</si>
  <si>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</si>
  <si>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</si>
  <si>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</si>
  <si>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</si>
  <si>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</si>
  <si>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</si>
  <si>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</si>
  <si>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</si>
  <si>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</si>
  <si>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</si>
  <si>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</si>
  <si>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</si>
  <si>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</si>
  <si>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</si>
  <si>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</si>
  <si>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</si>
  <si>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</si>
  <si>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</si>
  <si>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</si>
  <si>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</si>
  <si>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</si>
  <si>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</si>
  <si>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</si>
  <si>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</si>
  <si>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</si>
  <si>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</si>
  <si>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</si>
  <si>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</si>
  <si>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</si>
  <si>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</si>
  <si>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</si>
  <si>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</si>
  <si>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</si>
  <si>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</si>
  <si>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</si>
  <si>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</si>
  <si>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</si>
  <si>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</si>
  <si>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</si>
  <si>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</si>
  <si>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</si>
  <si>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</si>
  <si>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</si>
  <si>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</si>
  <si>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</si>
  <si>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</si>
  <si>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</si>
  <si>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</si>
  <si>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</si>
  <si>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</si>
  <si>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</si>
  <si>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</si>
  <si>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</si>
  <si>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</si>
  <si>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</si>
  <si>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</si>
  <si>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</si>
  <si>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</si>
  <si>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</si>
  <si>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</si>
  <si>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</si>
  <si>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</si>
  <si>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</si>
  <si>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</si>
  <si>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</si>
  <si>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</si>
  <si>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</si>
  <si>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</si>
  <si>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</si>
  <si>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</si>
  <si>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</si>
  <si>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</si>
  <si>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</si>
  <si>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</si>
  <si>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</si>
  <si>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</si>
  <si>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</si>
  <si>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</si>
  <si>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</si>
  <si>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</si>
  <si>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</si>
  <si>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</si>
  <si>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</si>
  <si>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</si>
  <si>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</si>
  <si>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</si>
  <si>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</si>
  <si>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</si>
  <si>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</si>
  <si>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</si>
  <si>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</si>
  <si>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</si>
  <si>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</si>
  <si>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</si>
  <si>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</si>
  <si>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</si>
  <si>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</si>
  <si>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</si>
  <si>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</si>
  <si>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</si>
  <si>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</si>
  <si>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</si>
  <si>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</si>
  <si>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</si>
  <si>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</si>
  <si>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</si>
  <si>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</si>
  <si>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</si>
  <si>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</si>
  <si>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</si>
  <si>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</si>
  <si>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</si>
  <si>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</si>
  <si>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</si>
  <si>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</si>
  <si>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</si>
  <si>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</si>
  <si>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</si>
  <si>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</si>
  <si>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</si>
  <si>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</si>
  <si>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</si>
  <si>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</si>
  <si>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</si>
  <si>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</si>
  <si>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</si>
  <si>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</si>
  <si>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</si>
  <si>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</si>
  <si>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</si>
  <si>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</si>
  <si>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</si>
  <si>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</si>
  <si>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</si>
  <si>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</si>
  <si>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</si>
  <si>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</si>
  <si>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</si>
  <si>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</si>
  <si>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</si>
  <si>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</si>
  <si>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</si>
  <si>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</si>
  <si>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</si>
  <si>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</si>
  <si>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</si>
  <si>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</si>
  <si>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</si>
  <si>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</si>
  <si>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</si>
  <si>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</si>
  <si>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</si>
  <si>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</si>
  <si>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</si>
  <si>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</si>
  <si>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</si>
  <si>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</si>
  <si>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</si>
  <si>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</si>
  <si>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</si>
  <si>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</si>
  <si>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</si>
  <si>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</si>
  <si>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</si>
  <si>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</si>
  <si>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</si>
  <si>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</si>
  <si>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</si>
  <si>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</si>
  <si>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</si>
  <si>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</si>
  <si>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</si>
  <si>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</si>
  <si>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</si>
  <si>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</si>
  <si>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</si>
  <si>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</si>
  <si>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</si>
  <si>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</si>
  <si>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</si>
  <si>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</si>
  <si>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</si>
  <si>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</si>
  <si>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2023      الى 30 / 9 / 2023    </t>
  </si>
  <si>
    <t xml:space="preserve">تقرير بالأصول الثابتة بتاريخ 30 /  9 /   2023م </t>
  </si>
  <si>
    <t>تقرير بالإلتزامات وصافي اًلأصول بتاريخ 30 /  9 /    2023م</t>
  </si>
  <si>
    <t xml:space="preserve">تقرير إيرادات ومصروفات البرامج والأنشطة المقيدة للفترة من 1 /  7 / 2023م      الى  30 / 9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</si>
</sst>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D3AFF1B9-E812-48BB-9B0D-4FF1E3120F94}"/>
            </a:ext>
          </a:extLst>
        </xdr:cNvPr>
        <xdr:cNvSpPr txBox="1"/>
      </xdr:nvSpPr>
      <xdr:spPr>
        <a:xfrm>
          <a:off x="11230714141" y="180975"/>
          <a:ext cx="573785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: جمعية التنمية الأهلية بـ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أبا الورود .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621651.04</a:t>
          </a:r>
          <a:r>
            <a:rPr lang="ar-SA"/>
            <a:t>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:1443/9/23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هـ 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 4293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21/10/1436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ابا الورود - محافظة الاسياح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  الهاتف 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المدير التنفيذي: لايوجد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المحاسب: 0504162995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Aldar-2016@hotmail.com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0504162995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 ص. ب : --------------   الرمز البريدي --------------- </a:t>
          </a:r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M13" sqref="M13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621651.04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G10" sqref="G10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97">
        <v>90000</v>
      </c>
      <c r="H10" s="219"/>
      <c r="I10" s="217"/>
      <c r="J10" s="219"/>
      <c r="K10" s="219"/>
      <c r="L10" s="219"/>
      <c r="N10" s="141">
        <f t="shared" si="0"/>
        <v>90000</v>
      </c>
      <c r="O10" s="141">
        <f t="shared" si="1"/>
        <v>0</v>
      </c>
      <c r="P10" s="141">
        <f t="shared" si="2"/>
        <v>90000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90000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90000</v>
      </c>
      <c r="O12" s="6">
        <f t="shared" si="1"/>
        <v>0</v>
      </c>
      <c r="P12" s="6">
        <f t="shared" si="2"/>
        <v>90000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90000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90000</v>
      </c>
      <c r="O26" s="9">
        <f t="shared" si="1"/>
        <v>0</v>
      </c>
      <c r="P26" s="9">
        <f t="shared" si="2"/>
        <v>90000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G242" sqref="G242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15317.12</v>
      </c>
      <c r="E5" s="223">
        <f>E6</f>
        <v>317.12</v>
      </c>
      <c r="F5" s="224">
        <f>F210</f>
        <v>15000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317.12</v>
      </c>
      <c r="E6" s="226">
        <f>E7+E38+E134+E190</f>
        <v>317.12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20.7</v>
      </c>
      <c r="E38" s="226">
        <f>E39+E49+E88+E118</f>
        <v>20.7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20.7</v>
      </c>
      <c r="E118" s="226">
        <f>SUM(E119:E133)</f>
        <v>20.7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20.7</v>
      </c>
      <c r="E126" s="226">
        <v>20.7</v>
      </c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296.42</v>
      </c>
      <c r="E134" s="226">
        <f>SUM(E135,E137,E144,E150,E155,E157,E159,E161,E163,E165,E167,E169,E171,E183)</f>
        <v>296.42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281.42</v>
      </c>
      <c r="E155" s="226">
        <f>E156</f>
        <v>281.42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281.42</v>
      </c>
      <c r="E156" s="226">
        <v>281.42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15</v>
      </c>
      <c r="E167" s="226">
        <f>E168</f>
        <v>15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15</v>
      </c>
      <c r="E168" s="226">
        <v>15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15000</v>
      </c>
      <c r="E210" s="228"/>
      <c r="F210" s="227">
        <f>SUM(F211,F249)</f>
        <v>15000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15000</v>
      </c>
      <c r="E211" s="232"/>
      <c r="F211" s="227">
        <f>SUM(F212,F214,F223,F232,F238)</f>
        <v>15000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15000</v>
      </c>
      <c r="E238" s="232"/>
      <c r="F238" s="227">
        <f>SUM(F239:F248)</f>
        <v>15000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7500</v>
      </c>
      <c r="E240" s="232"/>
      <c r="F240" s="227">
        <v>7500</v>
      </c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7500</v>
      </c>
      <c r="E244" s="232"/>
      <c r="F244" s="227">
        <v>7500</v>
      </c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15317.12</v>
      </c>
      <c r="E293" s="243">
        <f>E5</f>
        <v>317.12</v>
      </c>
      <c r="F293" s="243">
        <f>F210</f>
        <v>15000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3" workbookViewId="0">
      <selection activeCell="D7" sqref="D7"/>
    </sheetView>
  </sheetViews>
  <sheetFormatPr defaultRowHeight="14.25"/>
  <cols>
    <col min="3" max="3" width="44.375" customWidth="1"/>
    <col min="4" max="4" width="11.625" customWidth="1"/>
    <col min="5" max="5" width="12.5" customWidth="1"/>
    <col min="6" max="6" width="17.625" customWidth="1"/>
  </cols>
  <sheetData>
    <row r="2" spans="2:6" ht="20.25">
      <c r="B2" s="284" t="s">
        <v>444</v>
      </c>
      <c r="C2" s="284"/>
      <c r="D2" s="284"/>
      <c r="E2" s="284"/>
      <c r="F2" s="284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5">
        <v>619779.30000000005</v>
      </c>
      <c r="E7" s="295">
        <v>544800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619779.30000000005</v>
      </c>
      <c r="E15" s="161">
        <f>SUM(E7:E14)</f>
        <v>544800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6">
        <v>21557</v>
      </c>
      <c r="E17" s="296">
        <v>21557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21557</v>
      </c>
      <c r="E22" s="161">
        <f>SUM(E17:E21)</f>
        <v>21557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641336.30000000005</v>
      </c>
      <c r="E33" s="166">
        <f>E15+E22+E31</f>
        <v>566357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F25" sqref="F25:F26"/>
    </sheetView>
  </sheetViews>
  <sheetFormatPr defaultRowHeight="14.25"/>
  <cols>
    <col min="3" max="3" width="8.125" bestFit="1" customWidth="1"/>
    <col min="4" max="4" width="33.375" customWidth="1"/>
    <col min="5" max="5" width="13.125" customWidth="1"/>
    <col min="6" max="6" width="14.625" customWidth="1"/>
    <col min="7" max="7" width="23.375" customWidth="1"/>
  </cols>
  <sheetData>
    <row r="2" spans="3:7" ht="20.25">
      <c r="C2" s="284" t="s">
        <v>445</v>
      </c>
      <c r="D2" s="284"/>
      <c r="E2" s="284"/>
      <c r="F2" s="284"/>
      <c r="G2" s="284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158">
        <v>3000</v>
      </c>
      <c r="F10" s="159">
        <v>3000</v>
      </c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3000</v>
      </c>
      <c r="F13" s="161">
        <f>SUM(F7:F12)</f>
        <v>3000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5">
        <f>F19+'تقرير المصروفات '!E134</f>
        <v>16685.259999999998</v>
      </c>
      <c r="F19" s="211">
        <v>16388.84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16685.259999999998</v>
      </c>
      <c r="F22" s="161">
        <f>SUM(F15:F21)</f>
        <v>16388.84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660232</v>
      </c>
      <c r="F25" s="204">
        <v>585232</v>
      </c>
      <c r="G25" s="160"/>
    </row>
    <row r="26" spans="3:7" ht="15.75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-38580.959999999999</v>
      </c>
      <c r="F26" s="204">
        <v>-38263.839999999997</v>
      </c>
      <c r="G26" s="160"/>
    </row>
    <row r="27" spans="3:7" ht="16.5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621651.04</v>
      </c>
      <c r="F28" s="164">
        <f>SUM(F25:F27)</f>
        <v>546968.16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2" t="s">
        <v>433</v>
      </c>
      <c r="D30" s="283"/>
      <c r="E30" s="166">
        <f>E13+E22+E28</f>
        <v>641336.30000000005</v>
      </c>
      <c r="F30" s="166">
        <f>F13+F22+F28</f>
        <v>566357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5" t="s">
        <v>176</v>
      </c>
      <c r="C3" s="285"/>
      <c r="D3" s="285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15000</v>
      </c>
      <c r="E32" s="117"/>
      <c r="F32" s="123">
        <v>31105</v>
      </c>
      <c r="G32" s="126" t="s">
        <v>142</v>
      </c>
      <c r="H32" s="175">
        <f>'تقرير الايرادات والتبرعات '!G10</f>
        <v>90000</v>
      </c>
      <c r="J32" s="140">
        <f t="shared" si="0"/>
        <v>75000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7500</v>
      </c>
      <c r="E34" s="117"/>
      <c r="F34" s="124">
        <v>31105002</v>
      </c>
      <c r="G34" s="125" t="s">
        <v>146</v>
      </c>
      <c r="H34" s="175"/>
      <c r="J34" s="140">
        <f t="shared" si="0"/>
        <v>-7500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7500</v>
      </c>
      <c r="E38" s="117"/>
      <c r="F38" s="124">
        <v>31105006</v>
      </c>
      <c r="G38" s="125" t="s">
        <v>154</v>
      </c>
      <c r="H38" s="175"/>
      <c r="J38" s="140">
        <f t="shared" si="0"/>
        <v>-7500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15000</v>
      </c>
      <c r="E48" s="119"/>
      <c r="F48" s="128"/>
      <c r="G48" s="50" t="s">
        <v>42</v>
      </c>
      <c r="H48" s="177">
        <f>H7+H8+H17+H26+H32+H43</f>
        <v>90000</v>
      </c>
      <c r="J48" s="51">
        <f>H48-D48</f>
        <v>75000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585232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660232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2024-01-06T18:49:47Z</dcterms:modified>
</cp:coreProperties>
</file>